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boulot 2023\BRICE\Tarif\"/>
    </mc:Choice>
  </mc:AlternateContent>
  <bookViews>
    <workbookView xWindow="0" yWindow="0" windowWidth="19200" windowHeight="11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H30" i="1" l="1"/>
  <c r="H29" i="1"/>
  <c r="H31" i="1" l="1"/>
  <c r="H28" i="1"/>
  <c r="D31" i="1" l="1"/>
  <c r="H23" i="1" l="1"/>
  <c r="H19" i="1"/>
  <c r="D22" i="1" l="1"/>
  <c r="H35" i="1" l="1"/>
  <c r="H34" i="1"/>
  <c r="H32" i="1"/>
  <c r="H18" i="1"/>
  <c r="H20" i="1"/>
  <c r="H21" i="1"/>
  <c r="H22" i="1"/>
  <c r="H24" i="1"/>
  <c r="H25" i="1"/>
  <c r="H17" i="1"/>
  <c r="H13" i="1"/>
  <c r="H11" i="1"/>
  <c r="H10" i="1"/>
  <c r="H5" i="1"/>
  <c r="H6" i="1"/>
  <c r="H7" i="1"/>
  <c r="H8" i="1"/>
  <c r="H4" i="1"/>
  <c r="H37" i="1" l="1"/>
  <c r="D4" i="1"/>
  <c r="D5" i="1"/>
  <c r="D6" i="1"/>
  <c r="D7" i="1"/>
  <c r="D8" i="1"/>
  <c r="D10" i="1"/>
  <c r="D11" i="1"/>
  <c r="D13" i="1"/>
  <c r="D17" i="1"/>
  <c r="D18" i="1"/>
  <c r="D19" i="1"/>
  <c r="D20" i="1"/>
  <c r="D21" i="1"/>
  <c r="D24" i="1"/>
  <c r="D25" i="1"/>
  <c r="D28" i="1"/>
  <c r="D29" i="1"/>
  <c r="D30" i="1"/>
  <c r="D32" i="1"/>
</calcChain>
</file>

<file path=xl/sharedStrings.xml><?xml version="1.0" encoding="utf-8"?>
<sst xmlns="http://schemas.openxmlformats.org/spreadsheetml/2006/main" count="109" uniqueCount="88">
  <si>
    <t>Nb de parts</t>
  </si>
  <si>
    <t>TTC (€) / Kg</t>
  </si>
  <si>
    <t>Poids Net</t>
  </si>
  <si>
    <t>TTC (€)</t>
  </si>
  <si>
    <t>Quantité</t>
  </si>
  <si>
    <t xml:space="preserve">Prix Total </t>
  </si>
  <si>
    <t>La Ferme de Cro-Magnon</t>
  </si>
  <si>
    <t>FOIES GRAS</t>
  </si>
  <si>
    <t>Foie Gras de Canard Entier mi-cuit*</t>
  </si>
  <si>
    <t>180 g</t>
  </si>
  <si>
    <t xml:space="preserve">Foie Gras de Canard Entier </t>
  </si>
  <si>
    <t>7-8</t>
  </si>
  <si>
    <t>350 g</t>
  </si>
  <si>
    <t>Foie Gras de Canard Entier façon torchon*</t>
  </si>
  <si>
    <t>4-5</t>
  </si>
  <si>
    <t>200 g</t>
  </si>
  <si>
    <t>8-10</t>
  </si>
  <si>
    <t>400 g</t>
  </si>
  <si>
    <t>PATES de Foie de Canard</t>
  </si>
  <si>
    <t>Pâté de Foie de Canard</t>
  </si>
  <si>
    <t>2-3</t>
  </si>
  <si>
    <t>130 g</t>
  </si>
  <si>
    <t>190 g</t>
  </si>
  <si>
    <t xml:space="preserve">        (50% minimum de Foie Gras enrobé de chair de porc)</t>
  </si>
  <si>
    <t>Pâtés Cro-Magnon</t>
  </si>
  <si>
    <r>
      <rPr>
        <b/>
        <sz val="11"/>
        <color theme="1"/>
        <rFont val="Calibri"/>
        <family val="2"/>
        <scheme val="minor"/>
      </rPr>
      <t>NOM</t>
    </r>
    <r>
      <rPr>
        <sz val="11"/>
        <color theme="1"/>
        <rFont val="Calibri"/>
        <family val="2"/>
        <scheme val="minor"/>
      </rPr>
      <t xml:space="preserve"> : ….............................................................................</t>
    </r>
  </si>
  <si>
    <t xml:space="preserve">        (Mélange de Foie de canard (50%) et de chair de porc (50%))</t>
  </si>
  <si>
    <r>
      <rPr>
        <b/>
        <sz val="11"/>
        <color theme="1"/>
        <rFont val="Calibri"/>
        <family val="2"/>
        <scheme val="minor"/>
      </rPr>
      <t>Adresse Mail</t>
    </r>
    <r>
      <rPr>
        <sz val="11"/>
        <color theme="1"/>
        <rFont val="Calibri"/>
        <family val="2"/>
        <scheme val="minor"/>
      </rPr>
      <t xml:space="preserve"> :</t>
    </r>
  </si>
  <si>
    <t>PREPARATIONS à base de Canard</t>
  </si>
  <si>
    <t>500 g</t>
  </si>
  <si>
    <t>…........................................................ @ ….......................</t>
  </si>
  <si>
    <t>5</t>
  </si>
  <si>
    <t>860 g</t>
  </si>
  <si>
    <t>Cou de Canard Farci (30% Foie Gras)</t>
  </si>
  <si>
    <t>6-7</t>
  </si>
  <si>
    <t>570 g</t>
  </si>
  <si>
    <r>
      <t xml:space="preserve">N° de téléphone : </t>
    </r>
    <r>
      <rPr>
        <sz val="10"/>
        <color theme="1"/>
        <rFont val="Arial"/>
        <family val="2"/>
      </rPr>
      <t>………………………………………………</t>
    </r>
  </si>
  <si>
    <t>Gésiers de Canard Confits</t>
  </si>
  <si>
    <t>3-4</t>
  </si>
  <si>
    <t>220 g</t>
  </si>
  <si>
    <t>Grillons de Canard</t>
  </si>
  <si>
    <t>Graisse de Canard</t>
  </si>
  <si>
    <t>-</t>
  </si>
  <si>
    <t>750 g</t>
  </si>
  <si>
    <t>Magret de Canard Séché*</t>
  </si>
  <si>
    <t>la pièce</t>
  </si>
  <si>
    <t>Rillettes Pur Canard</t>
  </si>
  <si>
    <t>270 g</t>
  </si>
  <si>
    <t>PLATS CUISINES</t>
  </si>
  <si>
    <t>Civet de Manchons de Canard</t>
  </si>
  <si>
    <t>3</t>
  </si>
  <si>
    <t>Confit de Canard aux Haricots</t>
  </si>
  <si>
    <t>840 g</t>
  </si>
  <si>
    <t>5-6</t>
  </si>
  <si>
    <t>1670 g</t>
  </si>
  <si>
    <t>Enchaud (rôti de porc)</t>
  </si>
  <si>
    <t>5-7</t>
  </si>
  <si>
    <t>780 g</t>
  </si>
  <si>
    <t>COFFRETS CANARD</t>
  </si>
  <si>
    <t>1 foie gras 180g, 2 confits 500g, 1 pâté de Foie 190g, 1 cro-magnon 190g, 1 rill. 270g</t>
  </si>
  <si>
    <t xml:space="preserve">  Régalez-vous !   </t>
  </si>
  <si>
    <t>HUILE DE NOIX</t>
  </si>
  <si>
    <t>50 cl</t>
  </si>
  <si>
    <t>* conservation au réfrigérateur à une température conseillée de +4°c</t>
  </si>
  <si>
    <t>MERCI DE PENSER A VOTRE SAC REUTILISABLE !</t>
  </si>
  <si>
    <t>TOTAL :</t>
  </si>
  <si>
    <t>Confit de Canard (cuisses confites)</t>
  </si>
  <si>
    <r>
      <t>Nos spécialités du Périgord</t>
    </r>
    <r>
      <rPr>
        <sz val="8"/>
        <color theme="1"/>
        <rFont val="Arial"/>
        <family val="2"/>
      </rPr>
      <t xml:space="preserve"> :</t>
    </r>
  </si>
  <si>
    <r>
      <t xml:space="preserve">Les Foies Gras </t>
    </r>
    <r>
      <rPr>
        <i/>
        <sz val="8"/>
        <color theme="1"/>
        <rFont val="Arial"/>
        <family val="2"/>
      </rPr>
      <t>sont mis en conserve nature simplement assaisonnés</t>
    </r>
  </si>
  <si>
    <t>de sel et poivre, vous les servirez frais. A votre goût vous pourrez ajouter</t>
  </si>
  <si>
    <r>
      <rPr>
        <b/>
        <i/>
        <sz val="8"/>
        <color theme="1"/>
        <rFont val="Arial"/>
        <family val="2"/>
      </rPr>
      <t>Le Cou Farci</t>
    </r>
    <r>
      <rPr>
        <i/>
        <sz val="8"/>
        <color theme="1"/>
        <rFont val="Arial"/>
        <family val="2"/>
      </rPr>
      <t xml:space="preserve"> est déjà cuisiné. La peau du cou est farcie de moitié foie gras</t>
    </r>
  </si>
  <si>
    <t>moitié chair de porc. Une fois dégraissé, vous le servirez comme entrée</t>
  </si>
  <si>
    <r>
      <t xml:space="preserve">froide </t>
    </r>
    <r>
      <rPr>
        <i/>
        <sz val="7"/>
        <color theme="1"/>
        <rFont val="Arial"/>
        <family val="2"/>
      </rPr>
      <t>(en tranches sur feuilles de salade)</t>
    </r>
    <r>
      <rPr>
        <i/>
        <sz val="8"/>
        <color theme="1"/>
        <rFont val="Arial"/>
        <family val="2"/>
      </rPr>
      <t xml:space="preserve"> ou en plat</t>
    </r>
    <r>
      <rPr>
        <i/>
        <sz val="7"/>
        <color theme="1"/>
        <rFont val="Arial"/>
        <family val="2"/>
      </rPr>
      <t xml:space="preserve"> (en tranches réchauffées 5 min</t>
    </r>
  </si>
  <si>
    <r>
      <rPr>
        <b/>
        <i/>
        <sz val="8"/>
        <color theme="1"/>
        <rFont val="Arial"/>
        <family val="2"/>
      </rPr>
      <t xml:space="preserve">Le Confit de Canard </t>
    </r>
    <r>
      <rPr>
        <i/>
        <sz val="8"/>
        <color theme="1"/>
        <rFont val="Arial"/>
        <family val="2"/>
      </rPr>
      <t>est un bon plat, facile et rapide. Sortir les cuisses et</t>
    </r>
  </si>
  <si>
    <r>
      <rPr>
        <i/>
        <sz val="7"/>
        <color theme="1"/>
        <rFont val="Arial"/>
        <family val="2"/>
      </rPr>
      <t>et 10 min de l'aure côté à feu doux)</t>
    </r>
    <r>
      <rPr>
        <i/>
        <sz val="8"/>
        <color theme="1"/>
        <rFont val="Arial"/>
        <family val="2"/>
      </rPr>
      <t xml:space="preserve"> ou au four</t>
    </r>
    <r>
      <rPr>
        <i/>
        <sz val="7"/>
        <color theme="1"/>
        <rFont val="Arial"/>
        <family val="2"/>
      </rPr>
      <t xml:space="preserve"> (à 180° 15 min côté peau vers le haut). </t>
    </r>
  </si>
  <si>
    <t xml:space="preserve">          Brice VAN CAPPEL</t>
  </si>
  <si>
    <t xml:space="preserve">          Le Valadou</t>
  </si>
  <si>
    <t xml:space="preserve">          24 000 PERIGUEUX</t>
  </si>
  <si>
    <t xml:space="preserve">       Mail : briceetbrigitte.vancappel@gmail.com</t>
  </si>
  <si>
    <t xml:space="preserve">               06.08.74.14.79</t>
  </si>
  <si>
    <t>fleur de sel et poivre du moulin, chutney de fruits ou confit d'oignons,</t>
  </si>
  <si>
    <t>au four accompagné de pommes de terre sautées avec la graisse récupérée)</t>
  </si>
  <si>
    <r>
      <t>les débarrasser de la graisse, les réchauffer à la poële</t>
    </r>
    <r>
      <rPr>
        <i/>
        <sz val="7"/>
        <color theme="1"/>
        <rFont val="Arial"/>
        <family val="2"/>
      </rPr>
      <t xml:space="preserve"> (5 min côté peau à feu vif</t>
    </r>
  </si>
  <si>
    <t>Servir avec des pommes de terre rissolées dans la graisse récupérée.</t>
  </si>
  <si>
    <t>Haricots Blancs Cuisinés</t>
  </si>
  <si>
    <t>840g</t>
  </si>
  <si>
    <t>TARIF 2025</t>
  </si>
  <si>
    <t>(à partir du 1/09/2025)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</si>
</sst>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u/>
      <sz val="12"/>
      <color theme="1"/>
      <name val="Arial"/>
      <family val="2"/>
    </font>
    <font>
      <b/>
      <i/>
      <u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color theme="1"/>
      <name val="Arial"/>
      <family val="2"/>
    </font>
    <font>
      <i/>
      <sz val="7"/>
      <color theme="1"/>
      <name val="Arial"/>
      <family val="2"/>
    </font>
    <font>
      <b/>
      <u/>
      <sz val="14"/>
      <name val="Comic Sans MS"/>
      <family val="4"/>
    </font>
    <font>
      <sz val="11"/>
      <color rgb="FFFFFF00"/>
      <name val="Calibri"/>
      <family val="2"/>
      <scheme val="minor"/>
    </font>
    <font>
      <b/>
      <sz val="10"/>
      <color rgb="FFFFFF00"/>
      <name val="Comic Sans MS"/>
      <family val="4"/>
    </font>
    <font>
      <sz val="11"/>
      <color rgb="FFFFFF00"/>
      <name val="Comic Sans MS"/>
      <family val="4"/>
    </font>
    <font>
      <b/>
      <sz val="10"/>
      <color rgb="FF00B0F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54.7109375" style="1" customWidth="1"/>
    <col min="2" max="2" width="33.7109375" style="4" customWidth="1"/>
    <col min="3" max="3" width="9" style="1" bestFit="1" customWidth="1"/>
    <col min="4" max="4" width="10.7109375" style="3" customWidth="1"/>
    <col min="5" max="5" width="7.42578125" style="1" bestFit="1" customWidth="1"/>
    <col min="6" max="6" width="9.7109375" style="1" customWidth="1"/>
    <col min="7" max="7" width="7.7109375" style="1" customWidth="1"/>
    <col min="8" max="8" width="9.5703125" style="4" bestFit="1" customWidth="1"/>
    <col min="9" max="16384" width="11.42578125" style="4"/>
  </cols>
  <sheetData>
    <row r="1" spans="1:8" ht="18" x14ac:dyDescent="0.25">
      <c r="B1" s="2" t="s">
        <v>86</v>
      </c>
    </row>
    <row r="2" spans="1:8" x14ac:dyDescent="0.25">
      <c r="B2" s="5" t="s">
        <v>87</v>
      </c>
      <c r="C2" s="5" t="s">
        <v>0</v>
      </c>
      <c r="D2" s="6" t="s">
        <v>1</v>
      </c>
      <c r="E2" s="5" t="s">
        <v>2</v>
      </c>
      <c r="F2" s="7" t="s">
        <v>3</v>
      </c>
      <c r="G2" s="5" t="s">
        <v>4</v>
      </c>
      <c r="H2" s="5" t="s">
        <v>5</v>
      </c>
    </row>
    <row r="3" spans="1:8" ht="22.5" customHeight="1" x14ac:dyDescent="0.25">
      <c r="A3" s="34" t="s">
        <v>6</v>
      </c>
      <c r="B3" s="8" t="s">
        <v>7</v>
      </c>
      <c r="C3" s="9"/>
      <c r="F3" s="10"/>
    </row>
    <row r="4" spans="1:8" x14ac:dyDescent="0.25">
      <c r="A4" s="35"/>
      <c r="B4" s="11" t="s">
        <v>8</v>
      </c>
      <c r="C4" s="12">
        <v>4</v>
      </c>
      <c r="D4" s="13">
        <f>F4*1000/180</f>
        <v>155.55555555555554</v>
      </c>
      <c r="E4" s="5" t="s">
        <v>9</v>
      </c>
      <c r="F4" s="14">
        <v>28</v>
      </c>
      <c r="G4" s="32"/>
      <c r="H4" s="15">
        <f>F4*G4</f>
        <v>0</v>
      </c>
    </row>
    <row r="5" spans="1:8" ht="16.5" x14ac:dyDescent="0.25">
      <c r="A5" s="37" t="s">
        <v>75</v>
      </c>
      <c r="B5" s="11" t="s">
        <v>10</v>
      </c>
      <c r="C5" s="12">
        <v>4</v>
      </c>
      <c r="D5" s="13">
        <f>F5*1000/180</f>
        <v>155.55555555555554</v>
      </c>
      <c r="E5" s="5" t="s">
        <v>9</v>
      </c>
      <c r="F5" s="14">
        <v>28</v>
      </c>
      <c r="G5" s="32"/>
      <c r="H5" s="15">
        <f t="shared" ref="H5:H13" si="0">F5*G5</f>
        <v>0</v>
      </c>
    </row>
    <row r="6" spans="1:8" ht="16.5" x14ac:dyDescent="0.25">
      <c r="A6" s="37" t="s">
        <v>76</v>
      </c>
      <c r="B6" s="11" t="s">
        <v>10</v>
      </c>
      <c r="C6" s="12" t="s">
        <v>11</v>
      </c>
      <c r="D6" s="13">
        <f>F6*1000/350</f>
        <v>142.85714285714286</v>
      </c>
      <c r="E6" s="5" t="s">
        <v>12</v>
      </c>
      <c r="F6" s="14">
        <v>50</v>
      </c>
      <c r="G6" s="32"/>
      <c r="H6" s="15">
        <f t="shared" si="0"/>
        <v>0</v>
      </c>
    </row>
    <row r="7" spans="1:8" ht="16.5" x14ac:dyDescent="0.25">
      <c r="A7" s="37" t="s">
        <v>77</v>
      </c>
      <c r="B7" s="11" t="s">
        <v>13</v>
      </c>
      <c r="C7" s="12" t="s">
        <v>14</v>
      </c>
      <c r="D7" s="13">
        <f>F7*1000/200</f>
        <v>170</v>
      </c>
      <c r="E7" s="5" t="s">
        <v>15</v>
      </c>
      <c r="F7" s="14">
        <v>34</v>
      </c>
      <c r="G7" s="32"/>
      <c r="H7" s="15">
        <f t="shared" si="0"/>
        <v>0</v>
      </c>
    </row>
    <row r="8" spans="1:8" ht="16.5" x14ac:dyDescent="0.25">
      <c r="A8" s="37" t="s">
        <v>79</v>
      </c>
      <c r="B8" s="11" t="s">
        <v>13</v>
      </c>
      <c r="C8" s="12" t="s">
        <v>16</v>
      </c>
      <c r="D8" s="13">
        <f>F8*1000/400</f>
        <v>150</v>
      </c>
      <c r="E8" s="5" t="s">
        <v>17</v>
      </c>
      <c r="F8" s="14">
        <v>60</v>
      </c>
      <c r="G8" s="32"/>
      <c r="H8" s="15">
        <f t="shared" si="0"/>
        <v>0</v>
      </c>
    </row>
    <row r="9" spans="1:8" ht="18.75" x14ac:dyDescent="0.25">
      <c r="B9" s="8" t="s">
        <v>18</v>
      </c>
      <c r="C9" s="16"/>
      <c r="D9" s="17"/>
      <c r="F9" s="18"/>
    </row>
    <row r="10" spans="1:8" ht="16.5" x14ac:dyDescent="0.25">
      <c r="A10" s="36"/>
      <c r="B10" s="11" t="s">
        <v>19</v>
      </c>
      <c r="C10" s="12" t="s">
        <v>20</v>
      </c>
      <c r="D10" s="13">
        <f>F10*1000/130</f>
        <v>92.307692307692307</v>
      </c>
      <c r="E10" s="5" t="s">
        <v>21</v>
      </c>
      <c r="F10" s="14">
        <v>12</v>
      </c>
      <c r="G10" s="32"/>
      <c r="H10" s="15">
        <f t="shared" si="0"/>
        <v>0</v>
      </c>
    </row>
    <row r="11" spans="1:8" ht="16.5" x14ac:dyDescent="0.25">
      <c r="A11" s="38" t="s">
        <v>78</v>
      </c>
      <c r="B11" s="11" t="s">
        <v>19</v>
      </c>
      <c r="C11" s="12" t="s">
        <v>14</v>
      </c>
      <c r="D11" s="13">
        <f>F11*1000/190</f>
        <v>78.94736842105263</v>
      </c>
      <c r="E11" s="5" t="s">
        <v>22</v>
      </c>
      <c r="F11" s="14">
        <v>15</v>
      </c>
      <c r="G11" s="32"/>
      <c r="H11" s="15">
        <f t="shared" si="0"/>
        <v>0</v>
      </c>
    </row>
    <row r="12" spans="1:8" x14ac:dyDescent="0.25">
      <c r="B12" s="11" t="s">
        <v>23</v>
      </c>
      <c r="C12" s="12"/>
      <c r="D12" s="13"/>
      <c r="E12" s="5"/>
      <c r="F12" s="19"/>
    </row>
    <row r="13" spans="1:8" x14ac:dyDescent="0.25">
      <c r="B13" s="11" t="s">
        <v>24</v>
      </c>
      <c r="C13" s="12" t="s">
        <v>14</v>
      </c>
      <c r="D13" s="13">
        <f>F13*1000/190</f>
        <v>55.263157894736842</v>
      </c>
      <c r="E13" s="5" t="s">
        <v>22</v>
      </c>
      <c r="F13" s="14">
        <v>10.5</v>
      </c>
      <c r="G13" s="32"/>
      <c r="H13" s="15">
        <f t="shared" si="0"/>
        <v>0</v>
      </c>
    </row>
    <row r="14" spans="1:8" x14ac:dyDescent="0.25">
      <c r="A14" s="1" t="s">
        <v>25</v>
      </c>
      <c r="B14" s="11" t="s">
        <v>26</v>
      </c>
      <c r="C14" s="12"/>
      <c r="D14" s="13"/>
      <c r="E14" s="5"/>
      <c r="F14" s="19"/>
    </row>
    <row r="15" spans="1:8" x14ac:dyDescent="0.25">
      <c r="C15" s="20"/>
      <c r="D15" s="17"/>
      <c r="F15" s="18"/>
    </row>
    <row r="16" spans="1:8" ht="18.75" x14ac:dyDescent="0.25">
      <c r="A16" s="21" t="s">
        <v>27</v>
      </c>
      <c r="B16" s="8" t="s">
        <v>28</v>
      </c>
      <c r="C16" s="16"/>
      <c r="D16" s="17"/>
      <c r="F16" s="18"/>
    </row>
    <row r="17" spans="1:8" x14ac:dyDescent="0.25">
      <c r="B17" s="11" t="s">
        <v>66</v>
      </c>
      <c r="C17" s="12" t="s">
        <v>20</v>
      </c>
      <c r="D17" s="13">
        <f>F17*1000/500</f>
        <v>29</v>
      </c>
      <c r="E17" s="5" t="s">
        <v>29</v>
      </c>
      <c r="F17" s="14">
        <v>14.5</v>
      </c>
      <c r="G17" s="32"/>
      <c r="H17" s="15">
        <f t="shared" ref="H17:H25" si="1">F17*G17</f>
        <v>0</v>
      </c>
    </row>
    <row r="18" spans="1:8" x14ac:dyDescent="0.25">
      <c r="A18" s="1" t="s">
        <v>30</v>
      </c>
      <c r="B18" s="11" t="s">
        <v>66</v>
      </c>
      <c r="C18" s="12" t="s">
        <v>31</v>
      </c>
      <c r="D18" s="13">
        <f>F18*1000/860</f>
        <v>26.744186046511629</v>
      </c>
      <c r="E18" s="5" t="s">
        <v>32</v>
      </c>
      <c r="F18" s="14">
        <v>23</v>
      </c>
      <c r="G18" s="32"/>
      <c r="H18" s="15">
        <f t="shared" si="1"/>
        <v>0</v>
      </c>
    </row>
    <row r="19" spans="1:8" x14ac:dyDescent="0.25">
      <c r="B19" s="11" t="s">
        <v>33</v>
      </c>
      <c r="C19" s="12" t="s">
        <v>34</v>
      </c>
      <c r="D19" s="13">
        <f>F19*1000/570</f>
        <v>35.964912280701753</v>
      </c>
      <c r="E19" s="5" t="s">
        <v>35</v>
      </c>
      <c r="F19" s="14">
        <v>20.5</v>
      </c>
      <c r="G19" s="32"/>
      <c r="H19" s="15">
        <f t="shared" si="1"/>
        <v>0</v>
      </c>
    </row>
    <row r="20" spans="1:8" x14ac:dyDescent="0.25">
      <c r="A20" s="22" t="s">
        <v>36</v>
      </c>
      <c r="B20" s="11" t="s">
        <v>37</v>
      </c>
      <c r="C20" s="12" t="s">
        <v>38</v>
      </c>
      <c r="D20" s="13">
        <f>F20*1000/220</f>
        <v>50</v>
      </c>
      <c r="E20" s="5" t="s">
        <v>39</v>
      </c>
      <c r="F20" s="14">
        <v>11</v>
      </c>
      <c r="G20" s="32"/>
      <c r="H20" s="15">
        <f t="shared" si="1"/>
        <v>0</v>
      </c>
    </row>
    <row r="21" spans="1:8" x14ac:dyDescent="0.25">
      <c r="B21" s="11" t="s">
        <v>40</v>
      </c>
      <c r="C21" s="12" t="s">
        <v>20</v>
      </c>
      <c r="D21" s="13">
        <f>F21*1000/130</f>
        <v>46.153846153846153</v>
      </c>
      <c r="E21" s="5" t="s">
        <v>21</v>
      </c>
      <c r="F21" s="14">
        <v>6</v>
      </c>
      <c r="G21" s="32"/>
      <c r="H21" s="15">
        <f t="shared" si="1"/>
        <v>0</v>
      </c>
    </row>
    <row r="22" spans="1:8" x14ac:dyDescent="0.25">
      <c r="B22" s="11" t="s">
        <v>41</v>
      </c>
      <c r="C22" s="12" t="s">
        <v>42</v>
      </c>
      <c r="D22" s="13">
        <f>F22*1000/750</f>
        <v>9.3333333333333339</v>
      </c>
      <c r="E22" s="5" t="s">
        <v>43</v>
      </c>
      <c r="F22" s="14">
        <v>7</v>
      </c>
      <c r="G22" s="32"/>
      <c r="H22" s="15">
        <f t="shared" si="1"/>
        <v>0</v>
      </c>
    </row>
    <row r="23" spans="1:8" x14ac:dyDescent="0.25">
      <c r="A23" s="23" t="s">
        <v>67</v>
      </c>
      <c r="B23" s="11" t="s">
        <v>44</v>
      </c>
      <c r="C23" s="12" t="s">
        <v>42</v>
      </c>
      <c r="D23" s="13" t="s">
        <v>42</v>
      </c>
      <c r="E23" s="5" t="s">
        <v>45</v>
      </c>
      <c r="F23" s="14">
        <v>13</v>
      </c>
      <c r="G23" s="32"/>
      <c r="H23" s="15">
        <f t="shared" si="1"/>
        <v>0</v>
      </c>
    </row>
    <row r="24" spans="1:8" x14ac:dyDescent="0.25">
      <c r="A24" s="24" t="s">
        <v>68</v>
      </c>
      <c r="B24" s="11" t="s">
        <v>46</v>
      </c>
      <c r="C24" s="12" t="s">
        <v>14</v>
      </c>
      <c r="D24" s="13">
        <f>F24*1000/190</f>
        <v>36.842105263157897</v>
      </c>
      <c r="E24" s="5" t="s">
        <v>22</v>
      </c>
      <c r="F24" s="14">
        <v>7</v>
      </c>
      <c r="G24" s="32"/>
      <c r="H24" s="15">
        <f t="shared" si="1"/>
        <v>0</v>
      </c>
    </row>
    <row r="25" spans="1:8" x14ac:dyDescent="0.25">
      <c r="A25" s="25" t="s">
        <v>69</v>
      </c>
      <c r="B25" s="11" t="s">
        <v>46</v>
      </c>
      <c r="C25" s="12" t="s">
        <v>34</v>
      </c>
      <c r="D25" s="13">
        <f>F25*1000/270</f>
        <v>33.333333333333336</v>
      </c>
      <c r="E25" s="5" t="s">
        <v>47</v>
      </c>
      <c r="F25" s="14">
        <v>9</v>
      </c>
      <c r="G25" s="32"/>
      <c r="H25" s="15">
        <f t="shared" si="1"/>
        <v>0</v>
      </c>
    </row>
    <row r="26" spans="1:8" x14ac:dyDescent="0.25">
      <c r="A26" s="25" t="s">
        <v>80</v>
      </c>
      <c r="C26" s="20"/>
      <c r="D26" s="17"/>
      <c r="F26" s="18"/>
    </row>
    <row r="27" spans="1:8" ht="18.75" x14ac:dyDescent="0.25">
      <c r="A27" s="25" t="s">
        <v>70</v>
      </c>
      <c r="B27" s="8" t="s">
        <v>48</v>
      </c>
      <c r="C27" s="16"/>
      <c r="D27" s="17"/>
      <c r="F27" s="18"/>
    </row>
    <row r="28" spans="1:8" x14ac:dyDescent="0.25">
      <c r="A28" s="25" t="s">
        <v>71</v>
      </c>
      <c r="B28" s="11" t="s">
        <v>49</v>
      </c>
      <c r="C28" s="12" t="s">
        <v>50</v>
      </c>
      <c r="D28" s="13">
        <f>F28*1000/500</f>
        <v>30</v>
      </c>
      <c r="E28" s="5" t="s">
        <v>29</v>
      </c>
      <c r="F28" s="14">
        <v>15</v>
      </c>
      <c r="G28" s="32"/>
      <c r="H28" s="15">
        <f t="shared" ref="H28:H31" si="2">F28*G28</f>
        <v>0</v>
      </c>
    </row>
    <row r="29" spans="1:8" x14ac:dyDescent="0.25">
      <c r="A29" s="25" t="s">
        <v>72</v>
      </c>
      <c r="B29" s="11" t="s">
        <v>51</v>
      </c>
      <c r="C29" s="12" t="s">
        <v>20</v>
      </c>
      <c r="D29" s="13">
        <f>F29*1000/840</f>
        <v>17.857142857142858</v>
      </c>
      <c r="E29" s="5" t="s">
        <v>52</v>
      </c>
      <c r="F29" s="14">
        <v>15</v>
      </c>
      <c r="H29" s="15">
        <f t="shared" si="2"/>
        <v>0</v>
      </c>
    </row>
    <row r="30" spans="1:8" x14ac:dyDescent="0.25">
      <c r="A30" s="26" t="s">
        <v>81</v>
      </c>
      <c r="B30" s="11" t="s">
        <v>51</v>
      </c>
      <c r="C30" s="12" t="s">
        <v>53</v>
      </c>
      <c r="D30" s="13">
        <f>F30*1000/1670</f>
        <v>14.970059880239521</v>
      </c>
      <c r="E30" s="5" t="s">
        <v>54</v>
      </c>
      <c r="F30" s="14">
        <v>25</v>
      </c>
      <c r="H30" s="15">
        <f t="shared" si="2"/>
        <v>0</v>
      </c>
    </row>
    <row r="31" spans="1:8" x14ac:dyDescent="0.2">
      <c r="A31" s="25" t="s">
        <v>73</v>
      </c>
      <c r="B31" s="39" t="s">
        <v>84</v>
      </c>
      <c r="C31" s="40" t="s">
        <v>50</v>
      </c>
      <c r="D31" s="41">
        <f>F31*1000/840</f>
        <v>8.3333333333333339</v>
      </c>
      <c r="E31" s="42" t="s">
        <v>85</v>
      </c>
      <c r="F31" s="43">
        <v>7</v>
      </c>
      <c r="G31" s="32"/>
      <c r="H31" s="15">
        <f t="shared" si="2"/>
        <v>0</v>
      </c>
    </row>
    <row r="32" spans="1:8" x14ac:dyDescent="0.25">
      <c r="A32" s="25" t="s">
        <v>82</v>
      </c>
      <c r="B32" s="11" t="s">
        <v>55</v>
      </c>
      <c r="C32" s="12" t="s">
        <v>56</v>
      </c>
      <c r="D32" s="13">
        <f>F32*1000/780</f>
        <v>20.512820512820515</v>
      </c>
      <c r="E32" s="5" t="s">
        <v>57</v>
      </c>
      <c r="F32" s="14">
        <v>16</v>
      </c>
      <c r="G32" s="32"/>
      <c r="H32" s="15">
        <f t="shared" ref="H32:H35" si="3">F32*G32</f>
        <v>0</v>
      </c>
    </row>
    <row r="33" spans="1:8" ht="18.75" x14ac:dyDescent="0.25">
      <c r="A33" s="25" t="s">
        <v>74</v>
      </c>
      <c r="B33" s="8" t="s">
        <v>58</v>
      </c>
      <c r="C33" s="16"/>
      <c r="D33" s="6"/>
      <c r="E33" s="5"/>
    </row>
    <row r="34" spans="1:8" x14ac:dyDescent="0.25">
      <c r="A34" s="25" t="s">
        <v>83</v>
      </c>
      <c r="B34" s="11" t="s">
        <v>59</v>
      </c>
      <c r="F34" s="14">
        <f>F5+F11+F13+2*F17+F25</f>
        <v>91.5</v>
      </c>
      <c r="G34" s="32"/>
      <c r="H34" s="15">
        <f t="shared" si="3"/>
        <v>0</v>
      </c>
    </row>
    <row r="35" spans="1:8" x14ac:dyDescent="0.25">
      <c r="A35" s="25"/>
      <c r="B35" s="8" t="s">
        <v>61</v>
      </c>
      <c r="E35" s="5" t="s">
        <v>62</v>
      </c>
      <c r="F35" s="27">
        <v>19</v>
      </c>
      <c r="G35" s="32"/>
      <c r="H35" s="15">
        <f t="shared" si="3"/>
        <v>0</v>
      </c>
    </row>
    <row r="36" spans="1:8" ht="15.75" thickBot="1" x14ac:dyDescent="0.3">
      <c r="A36" s="28" t="s">
        <v>60</v>
      </c>
    </row>
    <row r="37" spans="1:8" ht="16.5" thickBot="1" x14ac:dyDescent="0.3">
      <c r="A37" s="30" t="s">
        <v>64</v>
      </c>
      <c r="B37" s="29" t="s">
        <v>63</v>
      </c>
      <c r="F37" s="31" t="s">
        <v>65</v>
      </c>
      <c r="H37" s="33">
        <f>SUM(H4:H35)</f>
        <v>0</v>
      </c>
    </row>
    <row r="38" spans="1:8" x14ac:dyDescent="0.25">
      <c r="A38" s="4"/>
      <c r="F38" s="4"/>
      <c r="G38" s="4"/>
    </row>
  </sheetData>
  <pageMargins left="0" right="0" top="0" bottom="0" header="0.31496062992125984" footer="0.31496062992125984"/>
  <pageSetup paperSize="9" orientation="landscape" r:id="rId1"/>
  <headerFooter>
    <oddHeader xml:space="preserve">&amp;L                 
         &amp;G&amp;C         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2023-03-09T09:18:19Z</cp:lastPrinted>
  <dcterms:created xsi:type="dcterms:W3CDTF">2020-09-02T08:47:25Z</dcterms:created>
  <dcterms:modified xsi:type="dcterms:W3CDTF">2025-08-29T07:45:12Z</dcterms:modified>
</cp:coreProperties>
</file>